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<sst xmlns="http://schemas.openxmlformats.org/spreadsheetml/2006/main" count="26" uniqueCount="26">
  <si>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附件：</t>
  </si>
  <si>
    <t>2022年下半年村庄卫生保洁县级配套资金分配表</t>
  </si>
  <si>
    <t>序号</t>
  </si>
  <si>
    <t>单位名称</t>
  </si>
  <si>
    <t>农村户籍人口数（人）</t>
  </si>
  <si>
    <t>县级补助标准（15元/人/年）</t>
  </si>
  <si>
    <t>县级应配套资金
（元）</t>
  </si>
  <si>
    <t>已下拨上半年资金（元）</t>
  </si>
  <si>
    <t>本次安排下半年资金（元）</t>
  </si>
  <si>
    <t>遂城街道</t>
  </si>
  <si>
    <t>附城镇</t>
  </si>
  <si>
    <t>黄略镇</t>
  </si>
  <si>
    <t>洋青镇</t>
  </si>
  <si>
    <t>界炮镇</t>
  </si>
  <si>
    <t>乐民镇</t>
  </si>
  <si>
    <t>江洪镇</t>
  </si>
  <si>
    <t>杨柑镇</t>
  </si>
  <si>
    <t>城月镇</t>
  </si>
  <si>
    <t>乌塘镇</t>
  </si>
  <si>
    <t>建新镇</t>
  </si>
  <si>
    <t>岭北镇</t>
  </si>
  <si>
    <t>北坡镇</t>
  </si>
  <si>
    <t>港门镇</t>
  </si>
  <si>
    <t>草潭镇</t>
  </si>
  <si>
    <t>河头镇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</si>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</sst>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2"/>
      <name val="方正小标宋_GBK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6" fontId="0" fillId="2" borderId="0" xfId="0" applyNumberForma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C5" sqref="C5"/>
    </sheetView>
  </sheetViews>
  <sheetFormatPr defaultColWidth="9" defaultRowHeight="13.5" outlineLevelCol="7"/>
  <cols>
    <col min="1" max="1" width="5.875" customWidth="1"/>
    <col min="2" max="2" width="14.75" customWidth="1"/>
    <col min="3" max="3" width="17.625" customWidth="1"/>
    <col min="4" max="4" width="17" customWidth="1"/>
    <col min="5" max="5" width="16.25" customWidth="1"/>
    <col min="6" max="6" width="14.875" customWidth="1"/>
    <col min="7" max="7" width="17" customWidth="1"/>
    <col min="8" max="8" width="15.875" customWidth="1"/>
  </cols>
  <sheetData>
    <row r="1" ht="36" customHeight="1" spans="1:1">
      <c r="A1" s="2" t="s">
        <v>0</v>
      </c>
    </row>
    <row r="2" ht="46" customHeight="1" spans="1:7">
      <c r="A2" s="3" t="s">
        <v>1</v>
      </c>
      <c r="B2" s="3"/>
      <c r="C2" s="3"/>
      <c r="D2" s="3"/>
      <c r="E2" s="3"/>
      <c r="F2" s="3"/>
      <c r="G2" s="3"/>
    </row>
    <row r="3" ht="46.5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0" customHeight="1" spans="1:7">
      <c r="A4" s="6">
        <v>1</v>
      </c>
      <c r="B4" s="7" t="s">
        <v>9</v>
      </c>
      <c r="C4" s="8">
        <v>48803</v>
      </c>
      <c r="D4" s="7">
        <v>15</v>
      </c>
      <c r="E4" s="9">
        <f>107108*15</f>
        <v>1606620</v>
      </c>
      <c r="F4" s="9">
        <f>E4/2</f>
        <v>803310</v>
      </c>
      <c r="G4" s="7">
        <f>C4*D4/2</f>
        <v>366022.5</v>
      </c>
    </row>
    <row r="5" ht="30" customHeight="1" spans="1:7">
      <c r="A5" s="6">
        <v>2</v>
      </c>
      <c r="B5" s="7" t="s">
        <v>10</v>
      </c>
      <c r="C5" s="8">
        <v>58305</v>
      </c>
      <c r="D5" s="7">
        <v>15</v>
      </c>
      <c r="E5" s="10"/>
      <c r="F5" s="10"/>
      <c r="G5" s="7">
        <f>C5*D5/2</f>
        <v>437287.5</v>
      </c>
    </row>
    <row r="6" ht="30" customHeight="1" spans="1:7">
      <c r="A6" s="6">
        <v>3</v>
      </c>
      <c r="B6" s="7" t="s">
        <v>11</v>
      </c>
      <c r="C6" s="8">
        <f>86851+600+140</f>
        <v>87591</v>
      </c>
      <c r="D6" s="7">
        <v>15</v>
      </c>
      <c r="E6" s="7">
        <f t="shared" ref="E6:E19" si="0">C6*D6</f>
        <v>1313865</v>
      </c>
      <c r="F6" s="7">
        <f t="shared" ref="F6:F19" si="1">E6/2</f>
        <v>656932.5</v>
      </c>
      <c r="G6" s="7">
        <f t="shared" ref="G6:G19" si="2">E6/2</f>
        <v>656932.5</v>
      </c>
    </row>
    <row r="7" ht="30" customHeight="1" spans="1:7">
      <c r="A7" s="6">
        <v>4</v>
      </c>
      <c r="B7" s="7" t="s">
        <v>12</v>
      </c>
      <c r="C7" s="8">
        <f>61999+600</f>
        <v>62599</v>
      </c>
      <c r="D7" s="7">
        <v>15</v>
      </c>
      <c r="E7" s="7">
        <f t="shared" si="0"/>
        <v>938985</v>
      </c>
      <c r="F7" s="7">
        <f t="shared" si="1"/>
        <v>469492.5</v>
      </c>
      <c r="G7" s="7">
        <f t="shared" si="2"/>
        <v>469492.5</v>
      </c>
    </row>
    <row r="8" ht="30" customHeight="1" spans="1:7">
      <c r="A8" s="6">
        <v>5</v>
      </c>
      <c r="B8" s="7" t="s">
        <v>13</v>
      </c>
      <c r="C8" s="8">
        <f>64588+600</f>
        <v>65188</v>
      </c>
      <c r="D8" s="7">
        <v>15</v>
      </c>
      <c r="E8" s="7">
        <f t="shared" si="0"/>
        <v>977820</v>
      </c>
      <c r="F8" s="7">
        <f t="shared" si="1"/>
        <v>488910</v>
      </c>
      <c r="G8" s="7">
        <f t="shared" si="2"/>
        <v>488910</v>
      </c>
    </row>
    <row r="9" ht="30" customHeight="1" spans="1:7">
      <c r="A9" s="6">
        <v>6</v>
      </c>
      <c r="B9" s="7" t="s">
        <v>14</v>
      </c>
      <c r="C9" s="8">
        <f>34138+600</f>
        <v>34738</v>
      </c>
      <c r="D9" s="7">
        <v>15</v>
      </c>
      <c r="E9" s="7">
        <f t="shared" si="0"/>
        <v>521070</v>
      </c>
      <c r="F9" s="7">
        <f t="shared" si="1"/>
        <v>260535</v>
      </c>
      <c r="G9" s="7">
        <f t="shared" si="2"/>
        <v>260535</v>
      </c>
    </row>
    <row r="10" s="1" customFormat="1" ht="30" customHeight="1" spans="1:8">
      <c r="A10" s="6">
        <v>7</v>
      </c>
      <c r="B10" s="7" t="s">
        <v>15</v>
      </c>
      <c r="C10" s="11">
        <f>24482+600</f>
        <v>25082</v>
      </c>
      <c r="D10" s="7">
        <v>15</v>
      </c>
      <c r="E10" s="7">
        <f t="shared" si="0"/>
        <v>376230</v>
      </c>
      <c r="F10" s="7">
        <f t="shared" si="1"/>
        <v>188115</v>
      </c>
      <c r="G10" s="7">
        <f t="shared" si="2"/>
        <v>188115</v>
      </c>
      <c r="H10"/>
    </row>
    <row r="11" ht="30" customHeight="1" spans="1:7">
      <c r="A11" s="6">
        <v>8</v>
      </c>
      <c r="B11" s="7" t="s">
        <v>16</v>
      </c>
      <c r="C11" s="8">
        <f>70931+600+130</f>
        <v>71661</v>
      </c>
      <c r="D11" s="7">
        <v>15</v>
      </c>
      <c r="E11" s="7">
        <f t="shared" si="0"/>
        <v>1074915</v>
      </c>
      <c r="F11" s="7">
        <f t="shared" si="1"/>
        <v>537457.5</v>
      </c>
      <c r="G11" s="7">
        <f t="shared" si="2"/>
        <v>537457.5</v>
      </c>
    </row>
    <row r="12" ht="30" customHeight="1" spans="1:7">
      <c r="A12" s="6">
        <v>9</v>
      </c>
      <c r="B12" s="7" t="s">
        <v>17</v>
      </c>
      <c r="C12" s="8">
        <f>82128+600+140</f>
        <v>82868</v>
      </c>
      <c r="D12" s="7">
        <v>15</v>
      </c>
      <c r="E12" s="7">
        <f t="shared" si="0"/>
        <v>1243020</v>
      </c>
      <c r="F12" s="7">
        <f t="shared" si="1"/>
        <v>621510</v>
      </c>
      <c r="G12" s="7">
        <f t="shared" si="2"/>
        <v>621510</v>
      </c>
    </row>
    <row r="13" ht="30" customHeight="1" spans="1:7">
      <c r="A13" s="6">
        <v>10</v>
      </c>
      <c r="B13" s="7" t="s">
        <v>18</v>
      </c>
      <c r="C13" s="8">
        <f>16938+600</f>
        <v>17538</v>
      </c>
      <c r="D13" s="7">
        <v>15</v>
      </c>
      <c r="E13" s="7">
        <f t="shared" si="0"/>
        <v>263070</v>
      </c>
      <c r="F13" s="7">
        <f t="shared" si="1"/>
        <v>131535</v>
      </c>
      <c r="G13" s="7">
        <f t="shared" si="2"/>
        <v>131535</v>
      </c>
    </row>
    <row r="14" ht="30" customHeight="1" spans="1:7">
      <c r="A14" s="6">
        <v>11</v>
      </c>
      <c r="B14" s="7" t="s">
        <v>19</v>
      </c>
      <c r="C14" s="8">
        <f>21047+600</f>
        <v>21647</v>
      </c>
      <c r="D14" s="7">
        <v>15</v>
      </c>
      <c r="E14" s="7">
        <f t="shared" si="0"/>
        <v>324705</v>
      </c>
      <c r="F14" s="7">
        <f t="shared" si="1"/>
        <v>162352.5</v>
      </c>
      <c r="G14" s="7">
        <f t="shared" si="2"/>
        <v>162352.5</v>
      </c>
    </row>
    <row r="15" ht="30" customHeight="1" spans="1:7">
      <c r="A15" s="6">
        <v>12</v>
      </c>
      <c r="B15" s="7" t="s">
        <v>20</v>
      </c>
      <c r="C15" s="8">
        <f>23269+600</f>
        <v>23869</v>
      </c>
      <c r="D15" s="7">
        <v>15</v>
      </c>
      <c r="E15" s="7">
        <f t="shared" si="0"/>
        <v>358035</v>
      </c>
      <c r="F15" s="7">
        <f t="shared" si="1"/>
        <v>179017.5</v>
      </c>
      <c r="G15" s="7">
        <f t="shared" si="2"/>
        <v>179017.5</v>
      </c>
    </row>
    <row r="16" ht="30" customHeight="1" spans="1:7">
      <c r="A16" s="6">
        <v>13</v>
      </c>
      <c r="B16" s="7" t="s">
        <v>21</v>
      </c>
      <c r="C16" s="8">
        <f>40472+600</f>
        <v>41072</v>
      </c>
      <c r="D16" s="7">
        <v>15</v>
      </c>
      <c r="E16" s="7">
        <f t="shared" si="0"/>
        <v>616080</v>
      </c>
      <c r="F16" s="7">
        <f t="shared" si="1"/>
        <v>308040</v>
      </c>
      <c r="G16" s="7">
        <f t="shared" si="2"/>
        <v>308040</v>
      </c>
    </row>
    <row r="17" ht="30" customHeight="1" spans="1:7">
      <c r="A17" s="6">
        <v>14</v>
      </c>
      <c r="B17" s="7" t="s">
        <v>22</v>
      </c>
      <c r="C17" s="8">
        <f>36717+600</f>
        <v>37317</v>
      </c>
      <c r="D17" s="7">
        <v>15</v>
      </c>
      <c r="E17" s="7">
        <f t="shared" si="0"/>
        <v>559755</v>
      </c>
      <c r="F17" s="7">
        <f t="shared" si="1"/>
        <v>279877.5</v>
      </c>
      <c r="G17" s="7">
        <f t="shared" si="2"/>
        <v>279877.5</v>
      </c>
    </row>
    <row r="18" ht="30" customHeight="1" spans="1:7">
      <c r="A18" s="6">
        <v>15</v>
      </c>
      <c r="B18" s="7" t="s">
        <v>23</v>
      </c>
      <c r="C18" s="8">
        <f>61233+600</f>
        <v>61833</v>
      </c>
      <c r="D18" s="7">
        <v>15</v>
      </c>
      <c r="E18" s="7">
        <f t="shared" si="0"/>
        <v>927495</v>
      </c>
      <c r="F18" s="7">
        <f t="shared" si="1"/>
        <v>463747.5</v>
      </c>
      <c r="G18" s="7">
        <f t="shared" si="2"/>
        <v>463747.5</v>
      </c>
    </row>
    <row r="19" ht="30" customHeight="1" spans="1:7">
      <c r="A19" s="6">
        <v>16</v>
      </c>
      <c r="B19" s="7" t="s">
        <v>24</v>
      </c>
      <c r="C19" s="8">
        <f>31064+600</f>
        <v>31664</v>
      </c>
      <c r="D19" s="7">
        <v>15</v>
      </c>
      <c r="E19" s="7">
        <f t="shared" si="0"/>
        <v>474960</v>
      </c>
      <c r="F19" s="7">
        <f t="shared" si="1"/>
        <v>237480</v>
      </c>
      <c r="G19" s="7">
        <f t="shared" si="2"/>
        <v>237480</v>
      </c>
    </row>
    <row r="20" ht="30" customHeight="1" spans="1:7">
      <c r="A20" s="12" t="s">
        <v>25</v>
      </c>
      <c r="B20" s="13"/>
      <c r="C20" s="7">
        <f>SUM(C4:C19)</f>
        <v>771775</v>
      </c>
      <c r="D20" s="7">
        <v>15</v>
      </c>
      <c r="E20" s="7">
        <f>SUM(E4:E19)</f>
        <v>11576625</v>
      </c>
      <c r="F20" s="7">
        <f>SUM(F4:F19)</f>
        <v>5788312.5</v>
      </c>
      <c r="G20" s="7">
        <f>SUM(G4:G19)</f>
        <v>5788312.5</v>
      </c>
    </row>
    <row r="22" hidden="1" spans="3:8">
      <c r="C22" s="14">
        <v>771775</v>
      </c>
      <c r="D22" s="15">
        <f>C22-C20</f>
        <v>0</v>
      </c>
      <c r="G22" s="16">
        <f>C22*D20</f>
        <v>11576625</v>
      </c>
      <c r="H22">
        <f>G22-G20</f>
        <v>5788312.5</v>
      </c>
    </row>
  </sheetData>
  <mergeCells count="4">
    <mergeCell ref="A2:G2"/>
    <mergeCell ref="A20:B20"/>
    <mergeCell ref="E4:E5"/>
    <mergeCell ref="F4:F5"/>
  </mergeCells>
  <pageMargins left="0.590277777777778" right="0.118055555555556" top="0.75" bottom="0.354166666666667" header="0.3" footer="0.3"/>
  <pageSetup paperSize="9" scale="9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2021-07-02T02:28:00Z</cp:lastPrinted>
  <dcterms:modified xsi:type="dcterms:W3CDTF">2023-03-16T01:48:03Z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2E7B8FF4AE1045668A2BCEC7715CC60B</vt:lpwstr>
  </property>
  <property fmtid="{D5CDD505-2E9C-101B-9397-08002B2CF9AE}" pid="3" name="KSOProductBuildVer">
    <vt:lpwstr>2052-11.1.0.13703</vt:lpwstr>
  </property>
</Properties>
</file>